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activeTab="5"/>
  </bookViews>
  <sheets>
    <sheet name="Question 1" sheetId="1" r:id="rId1"/>
    <sheet name="Question 3" sheetId="2" r:id="rId2"/>
    <sheet name="Question 6" sheetId="3" r:id="rId3"/>
    <sheet name="Question 7 A, B,C" sheetId="4" r:id="rId4"/>
    <sheet name="Question 8" sheetId="5" r:id="rId5"/>
    <sheet name="Question 9" sheetId="6" r:id="rId6"/>
  </sheets>
  <calcPr calcId="124519"/>
</workbook>
</file>

<file path=xl/calcChain.xml><?xml version="1.0" encoding="utf-8"?>
<calcChain xmlns="http://schemas.openxmlformats.org/spreadsheetml/2006/main">
  <c r="C11" i="6"/>
  <c r="C13"/>
  <c r="D26"/>
  <c r="D31"/>
  <c r="C31"/>
  <c r="C30"/>
  <c r="C22"/>
  <c r="C18"/>
  <c r="C6"/>
  <c r="F15" i="5"/>
  <c r="F17"/>
  <c r="B14"/>
  <c r="F9"/>
  <c r="E7"/>
  <c r="B6"/>
  <c r="B5"/>
  <c r="C21" i="4"/>
  <c r="C17"/>
  <c r="C12"/>
  <c r="C8"/>
  <c r="E14" i="3"/>
  <c r="E12"/>
  <c r="D9"/>
  <c r="D7"/>
  <c r="E12" i="2"/>
  <c r="E7"/>
  <c r="D6" i="1"/>
  <c r="D7"/>
  <c r="D5"/>
</calcChain>
</file>

<file path=xl/sharedStrings.xml><?xml version="1.0" encoding="utf-8"?>
<sst xmlns="http://schemas.openxmlformats.org/spreadsheetml/2006/main" count="56" uniqueCount="48">
  <si>
    <t xml:space="preserve"> </t>
  </si>
  <si>
    <t>Amount</t>
  </si>
  <si>
    <t>Interest rate</t>
  </si>
  <si>
    <t xml:space="preserve">time </t>
  </si>
  <si>
    <t>present value</t>
  </si>
  <si>
    <t>Assuming the monthly gains = $ 10,000</t>
  </si>
  <si>
    <t>daily return of invetment  =</t>
  </si>
  <si>
    <t>Assuming also that cost of the investment  = $50,000</t>
  </si>
  <si>
    <t>Assuming the month,ly gains = $ 10,000</t>
  </si>
  <si>
    <t>Assuming also the cost of the Investment = $ 50,000</t>
  </si>
  <si>
    <t>quartely return on investment</t>
  </si>
  <si>
    <t>New car cash price = $ 94,355</t>
  </si>
  <si>
    <t xml:space="preserve">down payment = 10% = </t>
  </si>
  <si>
    <t>Remaining Amount =</t>
  </si>
  <si>
    <t xml:space="preserve">bank pay at 4.8% rate APR. </t>
  </si>
  <si>
    <t xml:space="preserve">The monthly payment rate = </t>
  </si>
  <si>
    <t xml:space="preserve">the motnhtly contribution = </t>
  </si>
  <si>
    <t>Sustainable growth rate = internal growth rate * (1- payout ratio)</t>
  </si>
  <si>
    <t xml:space="preserve">When the payout ratio = 100%, sustainable growth rate and internal growth rate = 0.  </t>
  </si>
  <si>
    <t>Part A</t>
  </si>
  <si>
    <t>Part B</t>
  </si>
  <si>
    <t>Debt ratio = 0.25%</t>
  </si>
  <si>
    <t xml:space="preserve">15% increase = ? </t>
  </si>
  <si>
    <t>SGR = ((0.15* (1-0.29)=</t>
  </si>
  <si>
    <t>Part C</t>
  </si>
  <si>
    <t>Jane</t>
  </si>
  <si>
    <t>i= 0.9/12</t>
  </si>
  <si>
    <t>n = 12*35</t>
  </si>
  <si>
    <t>D = (1+0.075)^420/ 0.017(1+0.075)^420</t>
  </si>
  <si>
    <t>the current monthly amount available for Jane  =</t>
  </si>
  <si>
    <t>Bob</t>
  </si>
  <si>
    <t>I = 0.9/12</t>
  </si>
  <si>
    <t>n = 12*20</t>
  </si>
  <si>
    <t>D = (1+0.075)^240/ 0.075(1+0.075)^240</t>
  </si>
  <si>
    <t>the current monthly amount available for bob =</t>
  </si>
  <si>
    <t>Return on assets (ROA) = Profit Margin * total asset turnover</t>
  </si>
  <si>
    <t>15,15% = PM *2.09</t>
  </si>
  <si>
    <t>Hence: Pm = 15.15/2.09</t>
  </si>
  <si>
    <t>Profit margine =</t>
  </si>
  <si>
    <t>ROE = 15.15% * 1.33</t>
  </si>
  <si>
    <t>Total Asset Turn over for the year 2017 = ROA/ Profit margine</t>
  </si>
  <si>
    <t>Ruturn on assets for 2018 = profit margin * total asset turnover</t>
  </si>
  <si>
    <t>Equity Multiplier for 2018 = return on equity/ return on asset</t>
  </si>
  <si>
    <t>Debt ratio for the year 2017 = 1-( 1/1.33)</t>
  </si>
  <si>
    <t>Debt Ratio =</t>
  </si>
  <si>
    <t>Ruturn on equity 2017 = Return on assets *Equity Multiplier</t>
  </si>
  <si>
    <t>50%= 1-(1/E.M)</t>
  </si>
  <si>
    <t xml:space="preserve">Return on Equity for 2018 = Return on asset * equity mulitiplier 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</si>
</sst>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3" fontId="0" fillId="0" borderId="0" xfId="0" applyNumberFormat="1"/>
    <xf numFmtId="0" fontId="2" fillId="0" borderId="0" xfId="0" applyFont="1"/>
    <xf numFmtId="43" fontId="2" fillId="0" borderId="0" xfId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43" fontId="0" fillId="0" borderId="0" xfId="1" applyFont="1"/>
    <xf numFmtId="0" fontId="0" fillId="2" borderId="0" xfId="0" applyFill="1"/>
    <xf numFmtId="0" fontId="2" fillId="2" borderId="0" xfId="0" applyFont="1" applyFill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0</xdr:row>
      <xdr:rowOff>66675</xdr:rowOff>
    </xdr:from>
    <xdr:to>
      <xdr:col>6</xdr:col>
      <xdr:colOff>95250</xdr:colOff>
      <xdr:row>2</xdr:row>
      <xdr:rowOff>182270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342900" y="66675"/>
          <a:ext cx="3409950" cy="4965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209549</xdr:colOff>
      <xdr:row>0</xdr:row>
      <xdr:rowOff>9525</xdr:rowOff>
    </xdr:from>
    <xdr:to>
      <xdr:col>8</xdr:col>
      <xdr:colOff>94634</xdr:colOff>
      <xdr:row>2</xdr:row>
      <xdr:rowOff>9525</xdr:rowOff>
    </xdr:to>
    <xdr:pic>
      <xdr:nvPicPr>
        <xdr:cNvPr id="20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209549" y="9525"/>
          <a:ext cx="4761885" cy="3905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200024</xdr:rowOff>
    </xdr:from>
    <xdr:to>
      <xdr:col>5</xdr:col>
      <xdr:colOff>354210</xdr:colOff>
      <xdr:row>3</xdr:row>
      <xdr:rowOff>38099</xdr:rowOff>
    </xdr:to>
    <xdr:pic>
      <xdr:nvPicPr>
        <xdr:cNvPr id="307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200024"/>
          <a:ext cx="3402210" cy="4286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87510</xdr:colOff>
      <xdr:row>2</xdr:row>
      <xdr:rowOff>47625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0" y="0"/>
          <a:ext cx="3745110" cy="428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selection activeCell="B11" sqref="B11"/>
    </sheetView>
  </sheetViews>
  <sheetFormatPr defaultRowHeight="15"/>
  <cols>
    <col min="2" max="2" width="11.7109375" customWidth="1"/>
    <col min="3" max="3" width="13" customWidth="1"/>
    <col min="4" max="4" width="13.28515625" bestFit="1" customWidth="1"/>
  </cols>
  <sheetData>
    <row r="1" spans="1:4">
      <c r="A1" t="s">
        <v>0</v>
      </c>
    </row>
    <row r="4" spans="1:4" ht="15.75">
      <c r="A4" s="4" t="s">
        <v>1</v>
      </c>
      <c r="B4" s="5" t="s">
        <v>2</v>
      </c>
      <c r="C4" s="4" t="s">
        <v>3</v>
      </c>
      <c r="D4" s="6" t="s">
        <v>4</v>
      </c>
    </row>
    <row r="5" spans="1:4">
      <c r="A5" s="1">
        <v>1000000</v>
      </c>
      <c r="B5">
        <v>0.04</v>
      </c>
      <c r="C5">
        <v>2</v>
      </c>
      <c r="D5" s="3">
        <f>((A5/(1.04)^2))</f>
        <v>924556.21301775135</v>
      </c>
    </row>
    <row r="6" spans="1:4">
      <c r="A6" s="1">
        <v>3000000</v>
      </c>
      <c r="B6">
        <v>0.04</v>
      </c>
      <c r="C6">
        <v>5</v>
      </c>
      <c r="D6" s="3">
        <f t="shared" ref="D6:D7" si="0">((A6/(1.04)^2))</f>
        <v>2773668.6390532539</v>
      </c>
    </row>
    <row r="7" spans="1:4">
      <c r="A7" s="1">
        <v>5000000</v>
      </c>
      <c r="B7">
        <v>0.04</v>
      </c>
      <c r="C7">
        <v>7</v>
      </c>
      <c r="D7" s="3">
        <f t="shared" si="0"/>
        <v>4622781.0650887573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>
      <selection activeCell="F19" sqref="F19"/>
    </sheetView>
  </sheetViews>
  <sheetFormatPr defaultRowHeight="15"/>
  <sheetData>
    <row r="1" spans="1:5" ht="15.75">
      <c r="A1" s="4" t="s">
        <v>0</v>
      </c>
    </row>
    <row r="4" spans="1:5">
      <c r="A4" t="s">
        <v>5</v>
      </c>
    </row>
    <row r="5" spans="1:5">
      <c r="A5" t="s">
        <v>7</v>
      </c>
    </row>
    <row r="7" spans="1:5" s="2" customFormat="1">
      <c r="B7" s="2" t="s">
        <v>6</v>
      </c>
      <c r="E7" s="2">
        <f>60000/50000</f>
        <v>1.2</v>
      </c>
    </row>
    <row r="9" spans="1:5">
      <c r="A9" t="s">
        <v>8</v>
      </c>
    </row>
    <row r="10" spans="1:5">
      <c r="A10" t="s">
        <v>9</v>
      </c>
    </row>
    <row r="12" spans="1:5" s="2" customFormat="1">
      <c r="B12" s="2" t="s">
        <v>10</v>
      </c>
      <c r="E12" s="2">
        <f>(1.2*120)</f>
        <v>144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4"/>
  <sheetViews>
    <sheetView workbookViewId="0">
      <selection activeCell="E15" sqref="E15"/>
    </sheetView>
  </sheetViews>
  <sheetFormatPr defaultRowHeight="15"/>
  <cols>
    <col min="5" max="5" width="14.28515625" bestFit="1" customWidth="1"/>
  </cols>
  <sheetData>
    <row r="1" spans="1:5" ht="15.75">
      <c r="A1" s="7" t="s">
        <v>0</v>
      </c>
    </row>
    <row r="2" spans="1:5" ht="15.75">
      <c r="A2" s="4" t="s">
        <v>0</v>
      </c>
    </row>
    <row r="6" spans="1:5">
      <c r="A6" t="s">
        <v>11</v>
      </c>
    </row>
    <row r="7" spans="1:5">
      <c r="A7" t="s">
        <v>12</v>
      </c>
      <c r="D7">
        <f>(10/100*94355)</f>
        <v>9435.5</v>
      </c>
    </row>
    <row r="9" spans="1:5">
      <c r="A9" t="s">
        <v>13</v>
      </c>
      <c r="D9">
        <f>(94355-D7)</f>
        <v>84919.5</v>
      </c>
    </row>
    <row r="11" spans="1:5">
      <c r="A11" t="s">
        <v>14</v>
      </c>
    </row>
    <row r="12" spans="1:5">
      <c r="B12" t="s">
        <v>15</v>
      </c>
      <c r="E12" s="8">
        <f>((0.048+1)^48)-1/(0.048*(1+0.048)^48)</f>
        <v>7.2967343399835567</v>
      </c>
    </row>
    <row r="14" spans="1:5" s="2" customFormat="1">
      <c r="B14" s="2" t="s">
        <v>16</v>
      </c>
      <c r="E14" s="2">
        <f>( 7.3*84919.5)/100</f>
        <v>6199.1234999999997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K1" sqref="K1"/>
    </sheetView>
  </sheetViews>
  <sheetFormatPr defaultRowHeight="15"/>
  <sheetData>
    <row r="1" spans="1:3" s="2" customFormat="1">
      <c r="A1" s="2" t="s">
        <v>19</v>
      </c>
    </row>
    <row r="2" spans="1:3" ht="15.75">
      <c r="A2" s="4" t="s">
        <v>17</v>
      </c>
    </row>
    <row r="3" spans="1:3" ht="15.75">
      <c r="A3" s="4" t="s">
        <v>18</v>
      </c>
    </row>
    <row r="5" spans="1:3" s="2" customFormat="1">
      <c r="A5" s="2" t="s">
        <v>20</v>
      </c>
    </row>
    <row r="6" spans="1:3" ht="15.75">
      <c r="A6" s="4" t="s">
        <v>21</v>
      </c>
    </row>
    <row r="7" spans="1:3" ht="15.75">
      <c r="A7" s="4" t="s">
        <v>22</v>
      </c>
    </row>
    <row r="8" spans="1:3" s="2" customFormat="1">
      <c r="C8" s="2">
        <f>((115*0.25)/100)</f>
        <v>0.28749999999999998</v>
      </c>
    </row>
    <row r="10" spans="1:3" ht="15.75">
      <c r="A10" s="4" t="s">
        <v>17</v>
      </c>
    </row>
    <row r="11" spans="1:3">
      <c r="B11" t="s">
        <v>23</v>
      </c>
    </row>
    <row r="12" spans="1:3">
      <c r="C12" s="2">
        <f>((0.15*(1-0.29)))</f>
        <v>0.1065</v>
      </c>
    </row>
    <row r="14" spans="1:3" s="2" customFormat="1">
      <c r="A14" s="2" t="s">
        <v>24</v>
      </c>
    </row>
    <row r="15" spans="1:3" ht="15.75">
      <c r="A15" s="4" t="s">
        <v>21</v>
      </c>
    </row>
    <row r="16" spans="1:3" ht="15.75">
      <c r="A16" s="4" t="s">
        <v>22</v>
      </c>
    </row>
    <row r="17" spans="1:7">
      <c r="A17" s="2"/>
      <c r="B17" s="2"/>
      <c r="C17" s="2">
        <f>((115*0.25)/100)</f>
        <v>0.28749999999999998</v>
      </c>
      <c r="D17" s="2"/>
      <c r="E17" s="2"/>
      <c r="F17" s="2"/>
      <c r="G17" s="2"/>
    </row>
    <row r="19" spans="1:7" ht="15.75">
      <c r="A19" s="4" t="s">
        <v>17</v>
      </c>
    </row>
    <row r="20" spans="1:7">
      <c r="B20" t="s">
        <v>23</v>
      </c>
    </row>
    <row r="21" spans="1:7">
      <c r="C21" s="2">
        <f>-((0.15*(1-0.29)))</f>
        <v>-0.1065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4:F17"/>
  <sheetViews>
    <sheetView workbookViewId="0">
      <selection activeCell="G20" sqref="G20"/>
    </sheetView>
  </sheetViews>
  <sheetFormatPr defaultRowHeight="15"/>
  <cols>
    <col min="6" max="6" width="12" bestFit="1" customWidth="1"/>
  </cols>
  <sheetData>
    <row r="4" spans="1:6">
      <c r="A4" s="2" t="s">
        <v>25</v>
      </c>
    </row>
    <row r="5" spans="1:6">
      <c r="A5" t="s">
        <v>26</v>
      </c>
      <c r="B5">
        <f>(0.9/12)</f>
        <v>7.4999999999999997E-2</v>
      </c>
    </row>
    <row r="6" spans="1:6">
      <c r="A6" t="s">
        <v>27</v>
      </c>
      <c r="B6">
        <f>(12*35)</f>
        <v>420</v>
      </c>
    </row>
    <row r="7" spans="1:6">
      <c r="A7" t="s">
        <v>28</v>
      </c>
      <c r="E7">
        <f>((1+0.075)^420/(0.075*(1+0.075)^420))</f>
        <v>13.333333333333332</v>
      </c>
    </row>
    <row r="9" spans="1:6" s="2" customFormat="1">
      <c r="A9" s="2" t="s">
        <v>29</v>
      </c>
      <c r="F9" s="2">
        <f>(1500/E7)</f>
        <v>112.50000000000001</v>
      </c>
    </row>
    <row r="11" spans="1:6" s="2" customFormat="1">
      <c r="A11" s="2" t="s">
        <v>30</v>
      </c>
    </row>
    <row r="12" spans="1:6">
      <c r="A12" t="s">
        <v>31</v>
      </c>
      <c r="B12">
        <v>7.4999999999999997E-2</v>
      </c>
    </row>
    <row r="14" spans="1:6">
      <c r="A14" t="s">
        <v>32</v>
      </c>
      <c r="B14">
        <f>(12*20)</f>
        <v>240</v>
      </c>
    </row>
    <row r="15" spans="1:6">
      <c r="A15" t="s">
        <v>33</v>
      </c>
      <c r="F15">
        <f>((1+0.075)^240/(0.075)*(1+0.075)^240)</f>
        <v>1.5885525183209574E+16</v>
      </c>
    </row>
    <row r="17" spans="1:6" s="2" customFormat="1">
      <c r="A17" s="2" t="s">
        <v>34</v>
      </c>
      <c r="F17" s="2">
        <f>(30000/F15)</f>
        <v>1.8885116893528278E-12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D31"/>
  <sheetViews>
    <sheetView tabSelected="1" workbookViewId="0">
      <selection activeCell="L21" sqref="L21"/>
    </sheetView>
  </sheetViews>
  <sheetFormatPr defaultRowHeight="15"/>
  <sheetData>
    <row r="2" spans="1:3">
      <c r="A2" t="s">
        <v>35</v>
      </c>
    </row>
    <row r="4" spans="1:3">
      <c r="A4" t="s">
        <v>36</v>
      </c>
    </row>
    <row r="5" spans="1:3">
      <c r="A5" t="s">
        <v>37</v>
      </c>
    </row>
    <row r="6" spans="1:3" s="2" customFormat="1">
      <c r="A6" s="2" t="s">
        <v>38</v>
      </c>
      <c r="C6" s="2">
        <f>(15.15/2.09)</f>
        <v>7.248803827751197</v>
      </c>
    </row>
    <row r="8" spans="1:3" s="9" customFormat="1">
      <c r="A8" s="9" t="s">
        <v>45</v>
      </c>
    </row>
    <row r="10" spans="1:3">
      <c r="A10" t="s">
        <v>39</v>
      </c>
    </row>
    <row r="11" spans="1:3">
      <c r="C11" s="2">
        <f>(15.15%*1.33)</f>
        <v>0.20149500000000001</v>
      </c>
    </row>
    <row r="12" spans="1:3" s="9" customFormat="1">
      <c r="A12" s="9" t="s">
        <v>47</v>
      </c>
      <c r="C12" s="10"/>
    </row>
    <row r="13" spans="1:3">
      <c r="C13" s="2">
        <f>(2.75%*1.05)</f>
        <v>2.8875000000000001E-2</v>
      </c>
    </row>
    <row r="14" spans="1:3">
      <c r="C14" s="2"/>
    </row>
    <row r="16" spans="1:3">
      <c r="A16" t="s">
        <v>40</v>
      </c>
    </row>
    <row r="18" spans="1:4">
      <c r="C18" s="2">
        <f>(15.15/6.5)</f>
        <v>2.3307692307692309</v>
      </c>
    </row>
    <row r="19" spans="1:4">
      <c r="C19" s="2"/>
    </row>
    <row r="20" spans="1:4">
      <c r="A20" t="s">
        <v>41</v>
      </c>
    </row>
    <row r="22" spans="1:4">
      <c r="C22" s="2">
        <f>(5.75/2.09)</f>
        <v>2.7511961722488039</v>
      </c>
    </row>
    <row r="24" spans="1:4">
      <c r="A24" t="s">
        <v>42</v>
      </c>
    </row>
    <row r="25" spans="1:4">
      <c r="B25" t="s">
        <v>46</v>
      </c>
    </row>
    <row r="26" spans="1:4" s="2" customFormat="1">
      <c r="D26" s="2">
        <f>1/0.95</f>
        <v>1.0526315789473684</v>
      </c>
    </row>
    <row r="28" spans="1:4">
      <c r="A28" t="s">
        <v>43</v>
      </c>
    </row>
    <row r="30" spans="1:4">
      <c r="C30">
        <f>(1/1.33)</f>
        <v>0.75187969924812026</v>
      </c>
    </row>
    <row r="31" spans="1:4" s="2" customFormat="1">
      <c r="A31" s="2" t="s">
        <v>44</v>
      </c>
      <c r="C31" s="2">
        <f>(1-C30)</f>
        <v>0.24812030075187974</v>
      </c>
      <c r="D31" s="2">
        <f>(C31*100)</f>
        <v>24.812030075187973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Question 1</vt:lpstr>
      <vt:lpstr>Question 3</vt:lpstr>
      <vt:lpstr>Question 6</vt:lpstr>
      <vt:lpstr>Question 7 A, B,C</vt:lpstr>
      <vt:lpstr>Question 8</vt:lpstr>
      <vt:lpstr>Question 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2018-09-26T15:43:50Z</dcterms:created>
  <dcterms:modified xsi:type="dcterms:W3CDTF">2018-09-26T21:39:35Z</dcterms:modified>
</cp:coreProperties>
</file>